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400" windowHeight="7935" activeTab="0"/>
  </bookViews>
  <sheets>
    <sheet name="Vectorial Sum" sheetId="1" r:id="rId1"/>
    <sheet name="Complex Numbers" sheetId="2" r:id="rId2"/>
  </sheets>
  <definedNames/>
  <calcPr fullCalcOnLoad="1"/>
</workbook>
</file>

<file path=xl/sharedStrings.xml><?xml version="1.0" encoding="utf-8"?>
<sst xmlns="http://schemas.openxmlformats.org/spreadsheetml/2006/main" count="84" uniqueCount="47">
  <si>
    <t>x</t>
  </si>
  <si>
    <t>y</t>
  </si>
  <si>
    <t>X</t>
  </si>
  <si>
    <t>Y</t>
  </si>
  <si>
    <t>Modulo</t>
  </si>
  <si>
    <t>ARCTAN</t>
  </si>
  <si>
    <t>dB</t>
  </si>
  <si>
    <t>arnoldbori@hotmail.com</t>
  </si>
  <si>
    <t>&gt;</t>
  </si>
  <si>
    <t>&lt;</t>
  </si>
  <si>
    <t>si x1</t>
  </si>
  <si>
    <t>si y2</t>
  </si>
  <si>
    <t>si y1</t>
  </si>
  <si>
    <t>si x2</t>
  </si>
  <si>
    <t>Signal 1</t>
  </si>
  <si>
    <t>Signal 2</t>
  </si>
  <si>
    <t>Signal 3</t>
  </si>
  <si>
    <t>Signal 4</t>
  </si>
  <si>
    <t>Signal 5</t>
  </si>
  <si>
    <t>Signal 6</t>
  </si>
  <si>
    <t>Signal 7</t>
  </si>
  <si>
    <t>Signal 8</t>
  </si>
  <si>
    <t>DATA</t>
  </si>
  <si>
    <t>Phase</t>
  </si>
  <si>
    <t>Magnitude</t>
  </si>
  <si>
    <t>Result Lin</t>
  </si>
  <si>
    <t>Result Log</t>
  </si>
  <si>
    <t>www.arnoldsalgado.blogspot.com</t>
  </si>
  <si>
    <t>Complex Number</t>
  </si>
  <si>
    <t>Value 1</t>
  </si>
  <si>
    <t>Value 2</t>
  </si>
  <si>
    <t>Value 3</t>
  </si>
  <si>
    <t>Value 4</t>
  </si>
  <si>
    <t>Value 5</t>
  </si>
  <si>
    <t>Value 6</t>
  </si>
  <si>
    <t>Value 7</t>
  </si>
  <si>
    <t>Value 8</t>
  </si>
  <si>
    <t>Window limits</t>
  </si>
  <si>
    <t>SUM 1</t>
  </si>
  <si>
    <t>SUM 2</t>
  </si>
  <si>
    <t>SUM 3</t>
  </si>
  <si>
    <t>SUM 4</t>
  </si>
  <si>
    <t>SUM 5</t>
  </si>
  <si>
    <t>SUM 6</t>
  </si>
  <si>
    <t>SUM 7</t>
  </si>
  <si>
    <t>By. Arnold B. Salgado</t>
  </si>
  <si>
    <t>La Paz - Bolivia, 2012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</si>
</sst>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\ \°"/>
    <numFmt numFmtId="174" formatCode="0.0\ &quot;dB&quot;"/>
    <numFmt numFmtId="175" formatCode="0.000\ &quot;v&quot;"/>
    <numFmt numFmtId="176" formatCode="0.0\ \°"/>
    <numFmt numFmtId="177" formatCode="0.0\ &quot;v&quot;"/>
    <numFmt numFmtId="178" formatCode="0.00\ \°"/>
    <numFmt numFmtId="179" formatCode="0.00\ &quot;v&quot;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"/>
    <numFmt numFmtId="191" formatCode="0.0000E+00"/>
    <numFmt numFmtId="192" formatCode="0.000E+00"/>
    <numFmt numFmtId="193" formatCode="0.0E+00"/>
    <numFmt numFmtId="194" formatCode="0E+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79" fontId="0" fillId="33" borderId="10" xfId="0" applyNumberFormat="1" applyFill="1" applyBorder="1" applyAlignment="1" applyProtection="1">
      <alignment horizontal="right"/>
      <protection locked="0"/>
    </xf>
    <xf numFmtId="174" fontId="0" fillId="0" borderId="0" xfId="0" applyNumberFormat="1" applyFill="1" applyAlignment="1" applyProtection="1">
      <alignment/>
      <protection/>
    </xf>
    <xf numFmtId="176" fontId="0" fillId="33" borderId="10" xfId="0" applyNumberFormat="1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175" fontId="0" fillId="35" borderId="10" xfId="0" applyNumberFormat="1" applyFill="1" applyBorder="1" applyAlignment="1" applyProtection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174" fontId="0" fillId="35" borderId="10" xfId="0" applyNumberFormat="1" applyFill="1" applyBorder="1" applyAlignment="1" applyProtection="1">
      <alignment horizontal="center"/>
      <protection/>
    </xf>
    <xf numFmtId="176" fontId="0" fillId="35" borderId="1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172" fontId="0" fillId="0" borderId="18" xfId="0" applyNumberFormat="1" applyBorder="1" applyAlignment="1" applyProtection="1">
      <alignment/>
      <protection/>
    </xf>
    <xf numFmtId="172" fontId="0" fillId="38" borderId="19" xfId="0" applyNumberForma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2" fontId="0" fillId="38" borderId="19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2" fontId="0" fillId="36" borderId="18" xfId="0" applyNumberFormat="1" applyFill="1" applyBorder="1" applyAlignment="1" applyProtection="1">
      <alignment/>
      <protection/>
    </xf>
    <xf numFmtId="172" fontId="0" fillId="37" borderId="18" xfId="0" applyNumberFormat="1" applyFill="1" applyBorder="1" applyAlignment="1" applyProtection="1">
      <alignment/>
      <protection/>
    </xf>
    <xf numFmtId="172" fontId="0" fillId="37" borderId="19" xfId="0" applyNumberFormat="1" applyFill="1" applyBorder="1" applyAlignment="1" applyProtection="1">
      <alignment/>
      <protection/>
    </xf>
    <xf numFmtId="2" fontId="0" fillId="39" borderId="19" xfId="0" applyNumberFormat="1" applyFill="1" applyBorder="1" applyAlignment="1" applyProtection="1">
      <alignment/>
      <protection/>
    </xf>
    <xf numFmtId="172" fontId="0" fillId="0" borderId="20" xfId="0" applyNumberFormat="1" applyFill="1" applyBorder="1" applyAlignment="1" applyProtection="1">
      <alignment/>
      <protection/>
    </xf>
    <xf numFmtId="172" fontId="0" fillId="0" borderId="18" xfId="0" applyNumberFormat="1" applyFill="1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6" borderId="18" xfId="0" applyFill="1" applyBorder="1" applyAlignment="1" applyProtection="1">
      <alignment horizontal="center"/>
      <protection/>
    </xf>
    <xf numFmtId="0" fontId="0" fillId="37" borderId="18" xfId="0" applyFill="1" applyBorder="1" applyAlignment="1" applyProtection="1">
      <alignment horizontal="center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36" borderId="0" xfId="0" applyNumberFormat="1" applyFill="1" applyAlignment="1" applyProtection="1">
      <alignment/>
      <protection/>
    </xf>
    <xf numFmtId="2" fontId="0" fillId="37" borderId="0" xfId="0" applyNumberFormat="1" applyFill="1" applyAlignment="1" applyProtection="1">
      <alignment/>
      <protection/>
    </xf>
    <xf numFmtId="2" fontId="0" fillId="40" borderId="0" xfId="0" applyNumberFormat="1" applyFill="1" applyAlignment="1" applyProtection="1">
      <alignment/>
      <protection/>
    </xf>
    <xf numFmtId="190" fontId="0" fillId="0" borderId="0" xfId="0" applyNumberFormat="1" applyFill="1" applyAlignment="1" applyProtection="1">
      <alignment/>
      <protection/>
    </xf>
    <xf numFmtId="0" fontId="27" fillId="0" borderId="0" xfId="45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79" fontId="0" fillId="0" borderId="13" xfId="0" applyNumberFormat="1" applyFill="1" applyBorder="1" applyAlignment="1" applyProtection="1">
      <alignment/>
      <protection/>
    </xf>
    <xf numFmtId="179" fontId="0" fillId="0" borderId="13" xfId="0" applyNumberFormat="1" applyFon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1"/>
          <c:w val="0.8025"/>
          <c:h val="0.955"/>
        </c:manualLayout>
      </c:layout>
      <c:scatterChart>
        <c:scatterStyle val="smoothMarker"/>
        <c:varyColors val="0"/>
        <c:ser>
          <c:idx val="0"/>
          <c:order val="0"/>
          <c:tx>
            <c:v>Vector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Numbers'!$D$5:$D$6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'Complex Numbers'!$C$5:$C$6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Vector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Numbers'!$D$8:$D$9</c:f>
              <c:numCache>
                <c:ptCount val="2"/>
                <c:pt idx="0">
                  <c:v>0</c:v>
                </c:pt>
                <c:pt idx="1">
                  <c:v>0.9659258262890683</c:v>
                </c:pt>
              </c:numCache>
            </c:numRef>
          </c:xVal>
          <c:yVal>
            <c:numRef>
              <c:f>'Complex Numbers'!$C$8:$C$9</c:f>
              <c:numCache>
                <c:ptCount val="2"/>
                <c:pt idx="0">
                  <c:v>0</c:v>
                </c:pt>
                <c:pt idx="1">
                  <c:v>0.25881904510252074</c:v>
                </c:pt>
              </c:numCache>
            </c:numRef>
          </c:yVal>
          <c:smooth val="1"/>
        </c:ser>
        <c:ser>
          <c:idx val="2"/>
          <c:order val="2"/>
          <c:tx>
            <c:v>Vector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Numbers'!$D$11:$D$12</c:f>
              <c:numCache>
                <c:ptCount val="2"/>
                <c:pt idx="0">
                  <c:v>0</c:v>
                </c:pt>
                <c:pt idx="1">
                  <c:v>-0.7071067811865476</c:v>
                </c:pt>
              </c:numCache>
            </c:numRef>
          </c:xVal>
          <c:yVal>
            <c:numRef>
              <c:f>'Complex Numbers'!$C$11:$C$12</c:f>
              <c:numCache>
                <c:ptCount val="2"/>
                <c:pt idx="0">
                  <c:v>0</c:v>
                </c:pt>
                <c:pt idx="1">
                  <c:v>-0.7071067811865475</c:v>
                </c:pt>
              </c:numCache>
            </c:numRef>
          </c:yVal>
          <c:smooth val="1"/>
        </c:ser>
        <c:ser>
          <c:idx val="3"/>
          <c:order val="3"/>
          <c:tx>
            <c:v>Vector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Numbers'!$D$14:$D$15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'Complex Numbers'!$C$14:$C$15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Vector 5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Numbers'!$D$17:$D$18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'Complex Numbers'!$C$17:$C$18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Vector 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Numbers'!$D$20:$D$21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'Complex Numbers'!$C$20:$C$21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6"/>
          <c:tx>
            <c:v>Vector 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Numbers'!$D$23:$D$24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'Complex Numbers'!$C$23:$C$24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7"/>
          <c:tx>
            <c:v>Vector 8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Numbers'!$D$26:$D$27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'Complex Numbers'!$C$26:$C$27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8"/>
          <c:tx>
            <c:v>Result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0"/>
            <c:spPr>
              <a:noFill/>
              <a:ln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'Complex Numbers'!$X$3:$X$4</c:f>
              <c:numCache>
                <c:ptCount val="2"/>
                <c:pt idx="0">
                  <c:v>0</c:v>
                </c:pt>
                <c:pt idx="1">
                  <c:v>0.25881904510252074</c:v>
                </c:pt>
              </c:numCache>
            </c:numRef>
          </c:xVal>
          <c:yVal>
            <c:numRef>
              <c:f>'Complex Numbers'!$W$3:$W$4</c:f>
              <c:numCache>
                <c:ptCount val="2"/>
                <c:pt idx="0">
                  <c:v>0</c:v>
                </c:pt>
                <c:pt idx="1">
                  <c:v>0.5517122639159733</c:v>
                </c:pt>
              </c:numCache>
            </c:numRef>
          </c:yVal>
          <c:smooth val="1"/>
        </c:ser>
        <c:ser>
          <c:idx val="17"/>
          <c:order val="9"/>
          <c:tx>
            <c:strRef>
              <c:f>'Complex Numbers'!$G$17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Numbers'!$J$17</c:f>
              <c:numCache>
                <c:ptCount val="1"/>
                <c:pt idx="0">
                  <c:v>1.6094043979682695</c:v>
                </c:pt>
              </c:numCache>
            </c:numRef>
          </c:xVal>
          <c:yVal>
            <c:numRef>
              <c:f>'Complex Numbers'!$K$17</c:f>
              <c:numCache>
                <c:ptCount val="1"/>
                <c:pt idx="0">
                  <c:v>1.6094043979682695</c:v>
                </c:pt>
              </c:numCache>
            </c:numRef>
          </c:yVal>
          <c:smooth val="1"/>
        </c:ser>
        <c:ser>
          <c:idx val="18"/>
          <c:order val="10"/>
          <c:tx>
            <c:strRef>
              <c:f>'Complex Numbers'!$G$18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Numbers'!$J$18</c:f>
              <c:numCache>
                <c:ptCount val="1"/>
                <c:pt idx="0">
                  <c:v>-1.6094043979682695</c:v>
                </c:pt>
              </c:numCache>
            </c:numRef>
          </c:xVal>
          <c:yVal>
            <c:numRef>
              <c:f>'Complex Numbers'!$K$18</c:f>
              <c:numCache>
                <c:ptCount val="1"/>
                <c:pt idx="0">
                  <c:v>1.6094043979682695</c:v>
                </c:pt>
              </c:numCache>
            </c:numRef>
          </c:yVal>
          <c:smooth val="1"/>
        </c:ser>
        <c:ser>
          <c:idx val="19"/>
          <c:order val="11"/>
          <c:tx>
            <c:strRef>
              <c:f>'Complex Numbers'!$G$19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Numbers'!$J$19</c:f>
              <c:numCache>
                <c:ptCount val="1"/>
                <c:pt idx="0">
                  <c:v>-1.6094043979682695</c:v>
                </c:pt>
              </c:numCache>
            </c:numRef>
          </c:xVal>
          <c:yVal>
            <c:numRef>
              <c:f>'Complex Numbers'!$K$19</c:f>
              <c:numCache>
                <c:ptCount val="1"/>
                <c:pt idx="0">
                  <c:v>-1.6094043979682695</c:v>
                </c:pt>
              </c:numCache>
            </c:numRef>
          </c:yVal>
          <c:smooth val="1"/>
        </c:ser>
        <c:ser>
          <c:idx val="20"/>
          <c:order val="12"/>
          <c:tx>
            <c:strRef>
              <c:f>'Complex Numbers'!$G$20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'Complex Numbers'!$J$20</c:f>
              <c:numCache>
                <c:ptCount val="1"/>
                <c:pt idx="0">
                  <c:v>1.6094043979682695</c:v>
                </c:pt>
              </c:numCache>
            </c:numRef>
          </c:xVal>
          <c:yVal>
            <c:numRef>
              <c:f>'Complex Numbers'!$K$20</c:f>
              <c:numCache>
                <c:ptCount val="1"/>
                <c:pt idx="0">
                  <c:v>-1.6094043979682695</c:v>
                </c:pt>
              </c:numCache>
            </c:numRef>
          </c:yVal>
          <c:smooth val="1"/>
        </c:ser>
        <c:axId val="53966771"/>
        <c:axId val="15938892"/>
      </c:scatterChart>
      <c:valAx>
        <c:axId val="53966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938892"/>
        <c:crosses val="autoZero"/>
        <c:crossBetween val="midCat"/>
        <c:dispUnits/>
        <c:majorUnit val="1"/>
        <c:minorUnit val="0.821275"/>
      </c:valAx>
      <c:valAx>
        <c:axId val="159388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96677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44"/>
          <c:y val="0.261"/>
          <c:w val="0.14725"/>
          <c:h val="0.4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133350</xdr:rowOff>
    </xdr:from>
    <xdr:to>
      <xdr:col>7</xdr:col>
      <xdr:colOff>600075</xdr:colOff>
      <xdr:row>23</xdr:row>
      <xdr:rowOff>180975</xdr:rowOff>
    </xdr:to>
    <xdr:graphicFrame>
      <xdr:nvGraphicFramePr>
        <xdr:cNvPr id="1" name="1 Gráfico"/>
        <xdr:cNvGraphicFramePr/>
      </xdr:nvGraphicFramePr>
      <xdr:xfrm>
        <a:off x="352425" y="133350"/>
        <a:ext cx="55816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oldbori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9" max="9" width="14.7109375" style="0" customWidth="1"/>
    <col min="10" max="10" width="11.8515625" style="0" bestFit="1" customWidth="1"/>
    <col min="12" max="12" width="12.7109375" style="0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</row>
    <row r="2" spans="1:17" ht="15" customHeight="1">
      <c r="A2" s="2"/>
      <c r="B2" s="2"/>
      <c r="C2" s="2"/>
      <c r="D2" s="2"/>
      <c r="E2" s="2"/>
      <c r="F2" s="2"/>
      <c r="G2" s="2"/>
      <c r="H2" s="2"/>
      <c r="I2" s="6"/>
      <c r="J2" s="61" t="s">
        <v>22</v>
      </c>
      <c r="K2" s="62"/>
      <c r="L2" s="55"/>
      <c r="M2" s="53"/>
      <c r="N2" s="1"/>
      <c r="O2" s="1"/>
      <c r="P2" s="1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6"/>
      <c r="J3" s="52" t="s">
        <v>24</v>
      </c>
      <c r="K3" s="52" t="s">
        <v>23</v>
      </c>
      <c r="L3" s="56"/>
      <c r="M3" s="54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6" t="s">
        <v>14</v>
      </c>
      <c r="J4" s="3">
        <v>1</v>
      </c>
      <c r="K4" s="5">
        <v>0</v>
      </c>
      <c r="L4" s="57"/>
      <c r="M4" s="54"/>
      <c r="N4" s="1"/>
      <c r="O4" s="1"/>
      <c r="P4" s="1"/>
      <c r="Q4" s="1"/>
    </row>
    <row r="5" spans="1:17" ht="15">
      <c r="A5" s="2"/>
      <c r="B5" s="2"/>
      <c r="C5" s="2"/>
      <c r="D5" s="2"/>
      <c r="E5" s="2"/>
      <c r="F5" s="2"/>
      <c r="G5" s="2"/>
      <c r="H5" s="2"/>
      <c r="I5" s="6" t="s">
        <v>15</v>
      </c>
      <c r="J5" s="3">
        <v>1</v>
      </c>
      <c r="K5" s="5">
        <v>75</v>
      </c>
      <c r="L5" s="57"/>
      <c r="M5" s="54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6" t="s">
        <v>16</v>
      </c>
      <c r="J6" s="3">
        <v>1</v>
      </c>
      <c r="K6" s="5">
        <v>-135</v>
      </c>
      <c r="L6" s="57"/>
      <c r="M6" s="54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6" t="s">
        <v>17</v>
      </c>
      <c r="J7" s="3">
        <v>0</v>
      </c>
      <c r="K7" s="5">
        <v>0</v>
      </c>
      <c r="L7" s="57"/>
      <c r="M7" s="54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6" t="s">
        <v>18</v>
      </c>
      <c r="J8" s="3">
        <v>0</v>
      </c>
      <c r="K8" s="5">
        <v>0</v>
      </c>
      <c r="L8" s="58"/>
      <c r="M8" s="54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6" t="s">
        <v>19</v>
      </c>
      <c r="J9" s="3">
        <v>0</v>
      </c>
      <c r="K9" s="5">
        <v>0</v>
      </c>
      <c r="L9" s="57"/>
      <c r="M9" s="54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6" t="s">
        <v>20</v>
      </c>
      <c r="J10" s="3">
        <v>0</v>
      </c>
      <c r="K10" s="5">
        <v>0</v>
      </c>
      <c r="L10" s="57"/>
      <c r="M10" s="54"/>
      <c r="N10" s="1"/>
      <c r="O10" s="1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6" t="s">
        <v>21</v>
      </c>
      <c r="J11" s="3">
        <v>0</v>
      </c>
      <c r="K11" s="5">
        <v>0</v>
      </c>
      <c r="L11" s="57"/>
      <c r="M11" s="54"/>
      <c r="N11" s="1"/>
      <c r="O11" s="1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60"/>
      <c r="L12" s="59"/>
      <c r="M12" s="54"/>
      <c r="N12" s="1"/>
      <c r="O12" s="1"/>
      <c r="P12" s="1"/>
      <c r="Q12" s="1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4"/>
      <c r="M13" s="53"/>
      <c r="N13" s="1"/>
      <c r="O13" s="1"/>
      <c r="P13" s="1"/>
      <c r="Q13" s="1"/>
    </row>
    <row r="14" spans="1:17" ht="15">
      <c r="A14" s="2"/>
      <c r="B14" s="2"/>
      <c r="C14" s="2"/>
      <c r="D14" s="2"/>
      <c r="E14" s="2"/>
      <c r="F14" s="2"/>
      <c r="G14" s="2"/>
      <c r="H14" s="2"/>
      <c r="I14" s="6"/>
      <c r="J14" s="7" t="s">
        <v>24</v>
      </c>
      <c r="K14" s="7" t="s">
        <v>23</v>
      </c>
      <c r="L14" s="2"/>
      <c r="M14" s="1"/>
      <c r="N14" s="1"/>
      <c r="O14" s="1"/>
      <c r="P14" s="1"/>
      <c r="Q14" s="1"/>
    </row>
    <row r="15" spans="1:17" ht="15">
      <c r="A15" s="2"/>
      <c r="B15" s="2"/>
      <c r="C15" s="2"/>
      <c r="D15" s="2"/>
      <c r="E15" s="2"/>
      <c r="F15" s="2"/>
      <c r="G15" s="2"/>
      <c r="H15" s="2"/>
      <c r="I15" s="6" t="s">
        <v>25</v>
      </c>
      <c r="J15" s="8">
        <f>'Complex Numbers'!Y4</f>
        <v>0.6094043979682696</v>
      </c>
      <c r="K15" s="9">
        <f>'Complex Numbers'!Y7</f>
        <v>25.132194841377324</v>
      </c>
      <c r="L15" s="2"/>
      <c r="M15" s="1"/>
      <c r="N15" s="1"/>
      <c r="O15" s="1"/>
      <c r="P15" s="1"/>
      <c r="Q15" s="1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  <c r="Q16" s="1"/>
    </row>
    <row r="17" spans="1:17" ht="15">
      <c r="A17" s="2"/>
      <c r="B17" s="2"/>
      <c r="C17" s="2"/>
      <c r="D17" s="2"/>
      <c r="E17" s="2"/>
      <c r="F17" s="2"/>
      <c r="G17" s="2"/>
      <c r="H17" s="2"/>
      <c r="I17" s="6" t="s">
        <v>26</v>
      </c>
      <c r="J17" s="10">
        <f>IF(J15=0,20*LOG(J15+0.00001),20*LOG(J15))</f>
        <v>-4.3018883174471165</v>
      </c>
      <c r="K17" s="11">
        <f>K15</f>
        <v>25.132194841377324</v>
      </c>
      <c r="L17" s="4"/>
      <c r="M17" s="1"/>
      <c r="N17" s="1"/>
      <c r="O17" s="1"/>
      <c r="P17" s="1"/>
      <c r="Q17" s="1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50"/>
      <c r="K18" s="2"/>
      <c r="L18" s="2"/>
      <c r="M18" s="1"/>
      <c r="N18" s="1"/>
      <c r="O18" s="1"/>
      <c r="P18" s="1"/>
      <c r="Q18" s="1"/>
    </row>
    <row r="19" spans="1:17" ht="15">
      <c r="A19" s="2"/>
      <c r="B19" s="2"/>
      <c r="C19" s="2"/>
      <c r="D19" s="2"/>
      <c r="E19" s="2"/>
      <c r="F19" s="2"/>
      <c r="G19" s="2"/>
      <c r="H19" s="2"/>
      <c r="I19" s="12" t="s">
        <v>45</v>
      </c>
      <c r="J19" s="2"/>
      <c r="K19" s="2"/>
      <c r="L19" s="2"/>
      <c r="M19" s="1"/>
      <c r="N19" s="1"/>
      <c r="O19" s="1"/>
      <c r="P19" s="1"/>
      <c r="Q19" s="1"/>
    </row>
    <row r="20" spans="1:17" ht="15">
      <c r="A20" s="2"/>
      <c r="B20" s="2"/>
      <c r="C20" s="2"/>
      <c r="D20" s="2"/>
      <c r="E20" s="2"/>
      <c r="F20" s="2"/>
      <c r="G20" s="2"/>
      <c r="H20" s="2"/>
      <c r="I20" t="s">
        <v>46</v>
      </c>
      <c r="J20" s="2"/>
      <c r="K20" s="2"/>
      <c r="L20" s="2"/>
      <c r="M20" s="1"/>
      <c r="N20" s="1"/>
      <c r="O20" s="1"/>
      <c r="P20" s="1"/>
      <c r="Q20" s="1"/>
    </row>
    <row r="21" spans="1:17" ht="15">
      <c r="A21" s="2"/>
      <c r="B21" s="2"/>
      <c r="C21" s="2"/>
      <c r="D21" s="2"/>
      <c r="E21" s="2"/>
      <c r="F21" s="2"/>
      <c r="G21" s="2"/>
      <c r="H21" s="2"/>
      <c r="I21" s="51" t="s">
        <v>27</v>
      </c>
      <c r="J21" s="2"/>
      <c r="K21" s="2"/>
      <c r="L21" s="2"/>
      <c r="M21" s="1"/>
      <c r="N21" s="1"/>
      <c r="O21" s="1"/>
      <c r="P21" s="1"/>
      <c r="Q21" s="1"/>
    </row>
    <row r="22" spans="1:17" ht="15">
      <c r="A22" s="2"/>
      <c r="B22" s="2"/>
      <c r="C22" s="2"/>
      <c r="D22" s="2"/>
      <c r="E22" s="2"/>
      <c r="F22" s="2"/>
      <c r="G22" s="2"/>
      <c r="H22" s="2"/>
      <c r="I22" s="51" t="s">
        <v>7</v>
      </c>
      <c r="J22" s="2"/>
      <c r="K22" s="2"/>
      <c r="L22" s="2"/>
      <c r="M22" s="1"/>
      <c r="N22" s="1"/>
      <c r="O22" s="1"/>
      <c r="P22" s="1"/>
      <c r="Q22" s="1"/>
    </row>
    <row r="23" spans="1:17" ht="15">
      <c r="A23" s="2"/>
      <c r="B23" s="2"/>
      <c r="C23" s="2"/>
      <c r="D23" s="2"/>
      <c r="E23" s="2"/>
      <c r="F23" s="2"/>
      <c r="G23" s="2"/>
      <c r="H23" s="2"/>
      <c r="I23" s="51"/>
      <c r="J23" s="2"/>
      <c r="K23" s="2"/>
      <c r="L23" s="2"/>
      <c r="M23" s="1"/>
      <c r="N23" s="1"/>
      <c r="O23" s="1"/>
      <c r="P23" s="1"/>
      <c r="Q23" s="1"/>
    </row>
    <row r="24" spans="1:17" ht="15">
      <c r="A24" s="2"/>
      <c r="B24" s="2"/>
      <c r="C24" s="2"/>
      <c r="D24" s="2"/>
      <c r="E24" s="2"/>
      <c r="F24" s="2"/>
      <c r="G24" s="2"/>
      <c r="H24" s="2"/>
      <c r="I24" s="12"/>
      <c r="J24" s="12"/>
      <c r="K24" s="12"/>
      <c r="L24" s="2"/>
      <c r="M24" s="1"/>
      <c r="N24" s="1"/>
      <c r="O24" s="1"/>
      <c r="P24" s="1"/>
      <c r="Q24" s="1"/>
    </row>
    <row r="25" spans="1:17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9:12" ht="15">
      <c r="I28" s="1"/>
      <c r="J28" s="1"/>
      <c r="K28" s="1"/>
      <c r="L28" s="1"/>
    </row>
  </sheetData>
  <sheetProtection password="9A44" sheet="1" objects="1" scenarios="1"/>
  <mergeCells count="1">
    <mergeCell ref="J2:K2"/>
  </mergeCells>
  <conditionalFormatting sqref="J4:J9">
    <cfRule type="iconSet" priority="2" dxfId="0">
      <iconSet iconSet="3TrafficLights2">
        <cfvo type="percent" val="0"/>
        <cfvo type="num" val="0.1"/>
        <cfvo type="num" val="0.1"/>
      </iconSet>
    </cfRule>
  </conditionalFormatting>
  <conditionalFormatting sqref="J10:J11">
    <cfRule type="iconSet" priority="1" dxfId="0">
      <iconSet iconSet="3TrafficLights2">
        <cfvo type="percent" val="0"/>
        <cfvo type="num" val="0.1"/>
        <cfvo type="num" val="0.1"/>
      </iconSet>
    </cfRule>
  </conditionalFormatting>
  <dataValidations count="1">
    <dataValidation errorStyle="information" type="decimal" allowBlank="1" showInputMessage="1" showErrorMessage="1" errorTitle="No hagas eso !" error="Sola hasta 1volt y valores positivos" sqref="J4:J11">
      <formula1>0</formula1>
      <formula2>1.1</formula2>
    </dataValidation>
  </dataValidations>
  <hyperlinks>
    <hyperlink ref="I22" r:id="rId1" display="arnoldbori@hotmail.com"/>
  </hyperlinks>
  <printOptions/>
  <pageMargins left="0.31" right="0.26" top="0.7480314960629921" bottom="0.7480314960629921" header="0.31496062992125984" footer="0.31496062992125984"/>
  <pageSetup orientation="landscape" r:id="rId3"/>
  <ignoredErrors>
    <ignoredError sqref="K17 K1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C6" sqref="C6"/>
    </sheetView>
  </sheetViews>
  <sheetFormatPr defaultColWidth="11.421875" defaultRowHeight="15"/>
  <cols>
    <col min="5" max="21" width="7.7109375" style="0" customWidth="1"/>
    <col min="23" max="23" width="11.421875" style="0" customWidth="1"/>
  </cols>
  <sheetData>
    <row r="1" spans="1:26" ht="15">
      <c r="A1" s="12"/>
      <c r="B1" s="12"/>
      <c r="C1" s="12"/>
      <c r="D1" s="12"/>
      <c r="E1" s="63" t="s">
        <v>38</v>
      </c>
      <c r="F1" s="64"/>
      <c r="G1" s="65"/>
      <c r="H1" s="63" t="s">
        <v>39</v>
      </c>
      <c r="I1" s="64"/>
      <c r="J1" s="65"/>
      <c r="K1" s="63" t="s">
        <v>40</v>
      </c>
      <c r="L1" s="64"/>
      <c r="M1" s="65"/>
      <c r="N1" s="63" t="s">
        <v>41</v>
      </c>
      <c r="O1" s="64"/>
      <c r="P1" s="65"/>
      <c r="Q1" s="63" t="s">
        <v>42</v>
      </c>
      <c r="R1" s="64"/>
      <c r="S1" s="65"/>
      <c r="T1" s="63" t="s">
        <v>43</v>
      </c>
      <c r="U1" s="64"/>
      <c r="V1" s="65"/>
      <c r="W1" s="63" t="s">
        <v>44</v>
      </c>
      <c r="X1" s="64"/>
      <c r="Y1" s="65"/>
      <c r="Z1" s="12"/>
    </row>
    <row r="2" spans="1:26" ht="15">
      <c r="A2" s="12"/>
      <c r="B2" s="13" t="s">
        <v>24</v>
      </c>
      <c r="C2" s="69" t="s">
        <v>28</v>
      </c>
      <c r="D2" s="69"/>
      <c r="E2" s="14" t="s">
        <v>2</v>
      </c>
      <c r="F2" s="14" t="s">
        <v>3</v>
      </c>
      <c r="G2" s="15" t="s">
        <v>4</v>
      </c>
      <c r="H2" s="16" t="s">
        <v>2</v>
      </c>
      <c r="I2" s="14" t="s">
        <v>3</v>
      </c>
      <c r="J2" s="15" t="s">
        <v>4</v>
      </c>
      <c r="K2" s="16" t="s">
        <v>2</v>
      </c>
      <c r="L2" s="14" t="s">
        <v>3</v>
      </c>
      <c r="M2" s="15" t="s">
        <v>4</v>
      </c>
      <c r="N2" s="16" t="s">
        <v>2</v>
      </c>
      <c r="O2" s="14" t="s">
        <v>3</v>
      </c>
      <c r="P2" s="15" t="s">
        <v>4</v>
      </c>
      <c r="Q2" s="16" t="s">
        <v>2</v>
      </c>
      <c r="R2" s="14" t="s">
        <v>3</v>
      </c>
      <c r="S2" s="15" t="s">
        <v>4</v>
      </c>
      <c r="T2" s="16" t="s">
        <v>2</v>
      </c>
      <c r="U2" s="14" t="s">
        <v>3</v>
      </c>
      <c r="V2" s="15" t="s">
        <v>4</v>
      </c>
      <c r="W2" s="16" t="s">
        <v>2</v>
      </c>
      <c r="X2" s="14" t="s">
        <v>3</v>
      </c>
      <c r="Y2" s="15" t="s">
        <v>4</v>
      </c>
      <c r="Z2" s="12"/>
    </row>
    <row r="3" spans="1:26" ht="15">
      <c r="A3" s="12"/>
      <c r="B3" s="17"/>
      <c r="C3" s="18" t="s">
        <v>0</v>
      </c>
      <c r="D3" s="19" t="s">
        <v>1</v>
      </c>
      <c r="E3" s="14">
        <v>0</v>
      </c>
      <c r="F3" s="14">
        <v>0</v>
      </c>
      <c r="G3" s="15"/>
      <c r="H3" s="16">
        <v>0</v>
      </c>
      <c r="I3" s="14">
        <v>0</v>
      </c>
      <c r="J3" s="15"/>
      <c r="K3" s="16">
        <v>0</v>
      </c>
      <c r="L3" s="14">
        <v>0</v>
      </c>
      <c r="M3" s="15"/>
      <c r="N3" s="16">
        <v>0</v>
      </c>
      <c r="O3" s="14">
        <v>0</v>
      </c>
      <c r="P3" s="15"/>
      <c r="Q3" s="16">
        <v>0</v>
      </c>
      <c r="R3" s="14">
        <v>0</v>
      </c>
      <c r="S3" s="15"/>
      <c r="T3" s="16">
        <v>0</v>
      </c>
      <c r="U3" s="14">
        <v>0</v>
      </c>
      <c r="V3" s="15"/>
      <c r="W3" s="16">
        <v>0</v>
      </c>
      <c r="X3" s="14">
        <v>0</v>
      </c>
      <c r="Y3" s="15"/>
      <c r="Z3" s="12"/>
    </row>
    <row r="4" spans="1:26" ht="15">
      <c r="A4" s="20" t="s">
        <v>29</v>
      </c>
      <c r="B4" s="21">
        <f>'Vectorial Sum'!J4</f>
        <v>1</v>
      </c>
      <c r="C4" s="22">
        <f>'Vectorial Sum'!K4</f>
        <v>0</v>
      </c>
      <c r="D4" s="23"/>
      <c r="E4" s="24">
        <f>C6+C9</f>
        <v>1.2588190451025207</v>
      </c>
      <c r="F4" s="24">
        <f>D6+D9</f>
        <v>0.9659258262890683</v>
      </c>
      <c r="G4" s="25">
        <f>SQRT(E4*E4+F4*F4)</f>
        <v>1.5867066805824703</v>
      </c>
      <c r="H4" s="26">
        <f>C12+E4</f>
        <v>0.5517122639159733</v>
      </c>
      <c r="I4" s="24">
        <f>D12+F4</f>
        <v>0.25881904510252074</v>
      </c>
      <c r="J4" s="25">
        <f>SQRT(H4*H4+I4*I4)</f>
        <v>0.6094043979682696</v>
      </c>
      <c r="K4" s="26">
        <f>H4+C15</f>
        <v>0.5517122639159733</v>
      </c>
      <c r="L4" s="24">
        <f>I4+D15</f>
        <v>0.25881904510252074</v>
      </c>
      <c r="M4" s="25">
        <f>SQRT(K4*K4+L4*L4)</f>
        <v>0.6094043979682696</v>
      </c>
      <c r="N4" s="26">
        <f>K4+C18</f>
        <v>0.5517122639159733</v>
      </c>
      <c r="O4" s="24">
        <f>D18+L4</f>
        <v>0.25881904510252074</v>
      </c>
      <c r="P4" s="25">
        <f>SQRT(N4*N4+O4*O4)</f>
        <v>0.6094043979682696</v>
      </c>
      <c r="Q4" s="26">
        <f>N4+C21</f>
        <v>0.5517122639159733</v>
      </c>
      <c r="R4" s="24">
        <f>O4+D21</f>
        <v>0.25881904510252074</v>
      </c>
      <c r="S4" s="27">
        <f>SQRT(Q4*Q4+R4*R4)</f>
        <v>0.6094043979682696</v>
      </c>
      <c r="T4" s="26">
        <f>Q4+C24</f>
        <v>0.5517122639159733</v>
      </c>
      <c r="U4" s="24">
        <f>R4+D24</f>
        <v>0.25881904510252074</v>
      </c>
      <c r="V4" s="27">
        <f>SQRT(T4*T4+U4*U4)</f>
        <v>0.6094043979682696</v>
      </c>
      <c r="W4" s="26">
        <f>T4+C27</f>
        <v>0.5517122639159733</v>
      </c>
      <c r="X4" s="24">
        <f>U4+D27</f>
        <v>0.25881904510252074</v>
      </c>
      <c r="Y4" s="27">
        <f>SQRT(W4*W4+X4*X4)</f>
        <v>0.6094043979682696</v>
      </c>
      <c r="Z4" s="12"/>
    </row>
    <row r="5" spans="1:26" ht="15">
      <c r="A5" s="28"/>
      <c r="B5" s="29"/>
      <c r="C5" s="30">
        <v>0</v>
      </c>
      <c r="D5" s="31">
        <v>0</v>
      </c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2"/>
    </row>
    <row r="6" spans="1:26" ht="15">
      <c r="A6" s="34" t="s">
        <v>29</v>
      </c>
      <c r="B6" s="35"/>
      <c r="C6" s="36">
        <f>B4*COS(RADIANS(C4))</f>
        <v>1</v>
      </c>
      <c r="D6" s="37">
        <f>B4*SIN(RADIANS(C4))</f>
        <v>0</v>
      </c>
      <c r="E6" s="64" t="s">
        <v>5</v>
      </c>
      <c r="F6" s="64"/>
      <c r="G6" s="65"/>
      <c r="H6" s="63" t="s">
        <v>5</v>
      </c>
      <c r="I6" s="64"/>
      <c r="J6" s="65"/>
      <c r="K6" s="63" t="s">
        <v>5</v>
      </c>
      <c r="L6" s="64"/>
      <c r="M6" s="65"/>
      <c r="N6" s="63" t="s">
        <v>5</v>
      </c>
      <c r="O6" s="64"/>
      <c r="P6" s="65"/>
      <c r="Q6" s="66" t="s">
        <v>5</v>
      </c>
      <c r="R6" s="67"/>
      <c r="S6" s="68"/>
      <c r="T6" s="66" t="s">
        <v>5</v>
      </c>
      <c r="U6" s="67"/>
      <c r="V6" s="68"/>
      <c r="W6" s="66" t="s">
        <v>5</v>
      </c>
      <c r="X6" s="67"/>
      <c r="Y6" s="68"/>
      <c r="Z6" s="12"/>
    </row>
    <row r="7" spans="1:26" ht="15">
      <c r="A7" s="20" t="s">
        <v>30</v>
      </c>
      <c r="B7" s="21">
        <f>'Vectorial Sum'!J5</f>
        <v>1</v>
      </c>
      <c r="C7" s="22">
        <f>'Vectorial Sum'!K5</f>
        <v>75</v>
      </c>
      <c r="D7" s="23"/>
      <c r="E7" s="24">
        <f>E4</f>
        <v>1.2588190451025207</v>
      </c>
      <c r="F7" s="24">
        <f>F4</f>
        <v>0.9659258262890683</v>
      </c>
      <c r="G7" s="38">
        <f>DEGREES(ATAN(F7/E7))</f>
        <v>37.5</v>
      </c>
      <c r="H7" s="26">
        <f>H4</f>
        <v>0.5517122639159733</v>
      </c>
      <c r="I7" s="24">
        <f>I4</f>
        <v>0.25881904510252074</v>
      </c>
      <c r="J7" s="38">
        <f>DEGREES(ATAN(I7/H7))</f>
        <v>25.132194841377324</v>
      </c>
      <c r="K7" s="26">
        <f>K4</f>
        <v>0.5517122639159733</v>
      </c>
      <c r="L7" s="24">
        <f>L4</f>
        <v>0.25881904510252074</v>
      </c>
      <c r="M7" s="38">
        <f>DEGREES(ATAN(L7/K7))</f>
        <v>25.132194841377324</v>
      </c>
      <c r="N7" s="26">
        <f>N4</f>
        <v>0.5517122639159733</v>
      </c>
      <c r="O7" s="24">
        <f>O4</f>
        <v>0.25881904510252074</v>
      </c>
      <c r="P7" s="38">
        <f>DEGREES(ATAN(O7/N7))</f>
        <v>25.132194841377324</v>
      </c>
      <c r="Q7" s="39">
        <f>Q4</f>
        <v>0.5517122639159733</v>
      </c>
      <c r="R7" s="40">
        <f>R4</f>
        <v>0.25881904510252074</v>
      </c>
      <c r="S7" s="38">
        <f>DEGREES(ATAN(R7/Q7))</f>
        <v>25.132194841377324</v>
      </c>
      <c r="T7" s="39">
        <f>T4</f>
        <v>0.5517122639159733</v>
      </c>
      <c r="U7" s="40">
        <f>U4</f>
        <v>0.25881904510252074</v>
      </c>
      <c r="V7" s="38">
        <f>DEGREES(ATAN(U7/T7))</f>
        <v>25.132194841377324</v>
      </c>
      <c r="W7" s="39">
        <f>IF(W4=0,W4+1E-22,W4)</f>
        <v>0.5517122639159733</v>
      </c>
      <c r="X7" s="40">
        <f>X4</f>
        <v>0.25881904510252074</v>
      </c>
      <c r="Y7" s="38">
        <f>DEGREES(ATAN(X7/W7))</f>
        <v>25.132194841377324</v>
      </c>
      <c r="Z7" s="41"/>
    </row>
    <row r="8" spans="1:26" ht="15">
      <c r="A8" s="28"/>
      <c r="B8" s="29"/>
      <c r="C8" s="30">
        <v>0</v>
      </c>
      <c r="D8" s="31">
        <v>0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41"/>
    </row>
    <row r="9" spans="1:26" ht="15">
      <c r="A9" s="34" t="s">
        <v>30</v>
      </c>
      <c r="B9" s="35"/>
      <c r="C9" s="36">
        <f>B7*COS(RADIANS(C7))</f>
        <v>0.25881904510252074</v>
      </c>
      <c r="D9" s="37">
        <f>B7*SIN(RADIANS(C7))</f>
        <v>0.9659258262890683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20" t="s">
        <v>31</v>
      </c>
      <c r="B10" s="21">
        <f>'Vectorial Sum'!J6</f>
        <v>1</v>
      </c>
      <c r="C10" s="22">
        <f>'Vectorial Sum'!K6</f>
        <v>-135</v>
      </c>
      <c r="D10" s="23"/>
      <c r="E10" s="12"/>
      <c r="F10" s="12" t="s">
        <v>6</v>
      </c>
      <c r="G10" s="42">
        <f>20*LOG(G4)</f>
        <v>4.009933005441558</v>
      </c>
      <c r="H10" s="12"/>
      <c r="I10" s="12"/>
      <c r="J10" s="42">
        <f>20*LOG(J4)</f>
        <v>-4.3018883174471165</v>
      </c>
      <c r="K10" s="12"/>
      <c r="L10" s="12"/>
      <c r="M10" s="42">
        <f>20*LOG(M4)</f>
        <v>-4.3018883174471165</v>
      </c>
      <c r="N10" s="12"/>
      <c r="O10" s="12"/>
      <c r="P10" s="42">
        <f>20*LOG(P4)</f>
        <v>-4.3018883174471165</v>
      </c>
      <c r="Q10" s="12"/>
      <c r="R10" s="12"/>
      <c r="S10" s="42">
        <f>20*LOG(S4)</f>
        <v>-4.3018883174471165</v>
      </c>
      <c r="T10" s="12"/>
      <c r="U10" s="12"/>
      <c r="V10" s="42">
        <f>20*LOG(V4)</f>
        <v>-4.3018883174471165</v>
      </c>
      <c r="W10" s="12"/>
      <c r="X10" s="12"/>
      <c r="Y10" s="42">
        <f>20*LOG(Y4)</f>
        <v>-4.3018883174471165</v>
      </c>
      <c r="Z10" s="12"/>
    </row>
    <row r="11" spans="1:26" ht="15">
      <c r="A11" s="28"/>
      <c r="B11" s="29"/>
      <c r="C11" s="30">
        <v>0</v>
      </c>
      <c r="D11" s="31">
        <v>0</v>
      </c>
      <c r="E11" s="12"/>
      <c r="F11" s="12"/>
      <c r="G11" s="42"/>
      <c r="H11" s="12"/>
      <c r="I11" s="12"/>
      <c r="J11" s="42"/>
      <c r="K11" s="12"/>
      <c r="L11" s="12"/>
      <c r="M11" s="42"/>
      <c r="N11" s="12"/>
      <c r="O11" s="12"/>
      <c r="P11" s="42"/>
      <c r="Q11" s="12"/>
      <c r="R11" s="12"/>
      <c r="S11" s="42"/>
      <c r="T11" s="12"/>
      <c r="U11" s="12"/>
      <c r="V11" s="12"/>
      <c r="W11" s="12"/>
      <c r="X11" s="12"/>
      <c r="Y11" s="12"/>
      <c r="Z11" s="12"/>
    </row>
    <row r="12" spans="1:26" ht="15">
      <c r="A12" s="34" t="s">
        <v>31</v>
      </c>
      <c r="B12" s="35"/>
      <c r="C12" s="36">
        <f>B10*COS(RADIANS(C10))</f>
        <v>-0.7071067811865475</v>
      </c>
      <c r="D12" s="37">
        <f>B10*SIN(RADIANS(C10))</f>
        <v>-0.7071067811865476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20" t="s">
        <v>32</v>
      </c>
      <c r="B13" s="21">
        <f>'Vectorial Sum'!J7</f>
        <v>0</v>
      </c>
      <c r="C13" s="22">
        <f>'Vectorial Sum'!K7</f>
        <v>0</v>
      </c>
      <c r="D13" s="2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28"/>
      <c r="B14" s="29"/>
      <c r="C14" s="30">
        <v>0</v>
      </c>
      <c r="D14" s="31"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34" t="s">
        <v>32</v>
      </c>
      <c r="B15" s="35"/>
      <c r="C15" s="36">
        <f>B13*COS(RADIANS(C13))</f>
        <v>0</v>
      </c>
      <c r="D15" s="37">
        <f>B13*SIN(RADIANS(C13))</f>
        <v>0</v>
      </c>
      <c r="E15" s="12"/>
      <c r="F15" s="12"/>
      <c r="G15" s="12"/>
      <c r="H15" s="70" t="s">
        <v>37</v>
      </c>
      <c r="I15" s="7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20" t="s">
        <v>33</v>
      </c>
      <c r="B16" s="21">
        <f>'Vectorial Sum'!J8</f>
        <v>0</v>
      </c>
      <c r="C16" s="22">
        <f>'Vectorial Sum'!K8</f>
        <v>0</v>
      </c>
      <c r="D16" s="23"/>
      <c r="E16" s="12"/>
      <c r="F16" s="12"/>
      <c r="G16" s="12"/>
      <c r="H16" s="43" t="s">
        <v>0</v>
      </c>
      <c r="I16" s="43" t="s">
        <v>1</v>
      </c>
      <c r="J16" s="44" t="s">
        <v>10</v>
      </c>
      <c r="K16" s="44" t="s">
        <v>12</v>
      </c>
      <c r="L16" s="45" t="s">
        <v>13</v>
      </c>
      <c r="M16" s="45" t="s">
        <v>11</v>
      </c>
      <c r="N16" s="12"/>
      <c r="O16" s="12"/>
      <c r="P16" s="12"/>
      <c r="Q16" s="12"/>
      <c r="R16" s="12"/>
      <c r="S16" s="12"/>
      <c r="T16" s="12"/>
      <c r="U16" s="12"/>
      <c r="V16" s="12"/>
      <c r="W16" s="46"/>
      <c r="X16" s="12"/>
      <c r="Y16" s="12"/>
      <c r="Z16" s="12"/>
    </row>
    <row r="17" spans="1:26" ht="15">
      <c r="A17" s="28"/>
      <c r="B17" s="29"/>
      <c r="C17" s="30">
        <v>0</v>
      </c>
      <c r="D17" s="31">
        <v>0</v>
      </c>
      <c r="E17" s="12"/>
      <c r="F17" s="12"/>
      <c r="G17" s="12">
        <v>1</v>
      </c>
      <c r="H17" s="47">
        <f>'Vectorial Sum'!J15+1</f>
        <v>1.6094043979682695</v>
      </c>
      <c r="I17" s="47">
        <f>'Vectorial Sum'!J15+1</f>
        <v>1.6094043979682695</v>
      </c>
      <c r="J17" s="48">
        <f aca="true" t="shared" si="0" ref="J17:K20">H17</f>
        <v>1.6094043979682695</v>
      </c>
      <c r="K17" s="48">
        <f t="shared" si="0"/>
        <v>1.6094043979682695</v>
      </c>
      <c r="L17" s="49">
        <f>IF(J17&gt;1.5,J17-0.5,J17)</f>
        <v>1.1094043979682695</v>
      </c>
      <c r="M17" s="49">
        <f>IF(K17&gt;1.5,K17-0.5,K17)</f>
        <v>1.1094043979682695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34" t="s">
        <v>33</v>
      </c>
      <c r="B18" s="35"/>
      <c r="C18" s="36">
        <f>B16*COS(RADIANS(C16))</f>
        <v>0</v>
      </c>
      <c r="D18" s="37">
        <f>B16*SIN(RADIANS(C16))</f>
        <v>0</v>
      </c>
      <c r="E18" s="12"/>
      <c r="F18" s="12"/>
      <c r="G18" s="12">
        <v>2</v>
      </c>
      <c r="H18" s="47">
        <f>H17*-1</f>
        <v>-1.6094043979682695</v>
      </c>
      <c r="I18" s="47">
        <f>I17</f>
        <v>1.6094043979682695</v>
      </c>
      <c r="J18" s="48">
        <f t="shared" si="0"/>
        <v>-1.6094043979682695</v>
      </c>
      <c r="K18" s="48">
        <f t="shared" si="0"/>
        <v>1.6094043979682695</v>
      </c>
      <c r="L18" s="49">
        <f>IF(J18&lt;1,J18+0.5,J18)</f>
        <v>-1.1094043979682695</v>
      </c>
      <c r="M18" s="49">
        <f>IF(K18&lt;1,K18+0.5,K18)</f>
        <v>1.6094043979682695</v>
      </c>
      <c r="N18" s="12"/>
      <c r="O18" s="12"/>
      <c r="P18" s="12"/>
      <c r="Q18" s="12"/>
      <c r="R18" s="46" t="s">
        <v>9</v>
      </c>
      <c r="S18" s="12"/>
      <c r="T18" s="12"/>
      <c r="U18" s="12"/>
      <c r="V18" s="12"/>
      <c r="W18" s="12"/>
      <c r="X18" s="12"/>
      <c r="Y18" s="12"/>
      <c r="Z18" s="12"/>
    </row>
    <row r="19" spans="1:26" ht="15">
      <c r="A19" s="20" t="s">
        <v>34</v>
      </c>
      <c r="B19" s="21">
        <f>'Vectorial Sum'!J9</f>
        <v>0</v>
      </c>
      <c r="C19" s="22">
        <f>'Vectorial Sum'!K9</f>
        <v>0</v>
      </c>
      <c r="D19" s="23"/>
      <c r="E19" s="12"/>
      <c r="F19" s="12"/>
      <c r="G19" s="12">
        <v>3</v>
      </c>
      <c r="H19" s="47">
        <f>H18</f>
        <v>-1.6094043979682695</v>
      </c>
      <c r="I19" s="47">
        <f>I18*-1</f>
        <v>-1.6094043979682695</v>
      </c>
      <c r="J19" s="48">
        <f t="shared" si="0"/>
        <v>-1.6094043979682695</v>
      </c>
      <c r="K19" s="48">
        <f t="shared" si="0"/>
        <v>-1.6094043979682695</v>
      </c>
      <c r="L19" s="49">
        <f>IF(J19&lt;1,J19+1.5,J19)</f>
        <v>-0.1094043979682695</v>
      </c>
      <c r="M19" s="49">
        <f>IF(K19&lt;1,K19+1.5,K19)</f>
        <v>-0.1094043979682695</v>
      </c>
      <c r="N19" s="12"/>
      <c r="O19" s="12"/>
      <c r="P19" s="12"/>
      <c r="Q19" s="12"/>
      <c r="R19" s="12" t="s">
        <v>8</v>
      </c>
      <c r="S19" s="12"/>
      <c r="T19" s="12"/>
      <c r="U19" s="12"/>
      <c r="V19" s="12"/>
      <c r="W19" s="12"/>
      <c r="X19" s="12"/>
      <c r="Y19" s="12"/>
      <c r="Z19" s="12"/>
    </row>
    <row r="20" spans="1:26" ht="15">
      <c r="A20" s="28"/>
      <c r="B20" s="29"/>
      <c r="C20" s="30">
        <v>0</v>
      </c>
      <c r="D20" s="31">
        <v>0</v>
      </c>
      <c r="E20" s="12"/>
      <c r="F20" s="12"/>
      <c r="G20" s="12">
        <v>4</v>
      </c>
      <c r="H20" s="47">
        <f>H19*-1</f>
        <v>1.6094043979682695</v>
      </c>
      <c r="I20" s="47">
        <f>I19</f>
        <v>-1.6094043979682695</v>
      </c>
      <c r="J20" s="48">
        <f t="shared" si="0"/>
        <v>1.6094043979682695</v>
      </c>
      <c r="K20" s="48">
        <f t="shared" si="0"/>
        <v>-1.6094043979682695</v>
      </c>
      <c r="L20" s="49">
        <f>IF(J20&gt;1.5,J20-0.5,J20)</f>
        <v>1.1094043979682695</v>
      </c>
      <c r="M20" s="49">
        <f>IF(K20&gt;1.5,K20-0.5,K20)</f>
        <v>-1.6094043979682695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34" t="s">
        <v>34</v>
      </c>
      <c r="B21" s="35"/>
      <c r="C21" s="36">
        <f>B19*COS(RADIANS(C19))</f>
        <v>0</v>
      </c>
      <c r="D21" s="37">
        <f>B19*SIN(RADIANS(C19))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>
      <c r="A22" s="20" t="s">
        <v>35</v>
      </c>
      <c r="B22" s="21">
        <f>'Vectorial Sum'!J10</f>
        <v>0</v>
      </c>
      <c r="C22" s="22">
        <f>'Vectorial Sum'!K10</f>
        <v>0</v>
      </c>
      <c r="D22" s="2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>
      <c r="A23" s="28"/>
      <c r="B23" s="29"/>
      <c r="C23" s="30">
        <v>0</v>
      </c>
      <c r="D23" s="31"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>
      <c r="A24" s="34" t="s">
        <v>35</v>
      </c>
      <c r="B24" s="35"/>
      <c r="C24" s="36">
        <f>B22*COS(RADIANS(C22))</f>
        <v>0</v>
      </c>
      <c r="D24" s="37">
        <f>B22*SIN(RADIANS(C22))</f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>
      <c r="A25" s="20" t="s">
        <v>36</v>
      </c>
      <c r="B25" s="21">
        <f>'Vectorial Sum'!J11</f>
        <v>0</v>
      </c>
      <c r="C25" s="22">
        <f>'Vectorial Sum'!K11</f>
        <v>0</v>
      </c>
      <c r="D25" s="2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>
      <c r="A26" s="28"/>
      <c r="B26" s="29"/>
      <c r="C26" s="30">
        <v>0</v>
      </c>
      <c r="D26" s="31"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>
      <c r="A27" s="34" t="s">
        <v>36</v>
      </c>
      <c r="B27" s="35"/>
      <c r="C27" s="36">
        <f>B25*COS(RADIANS(C25))</f>
        <v>0</v>
      </c>
      <c r="D27" s="37">
        <f>B25*SIN(RADIANS(C25))</f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</sheetData>
  <sheetProtection password="9A44" sheet="1"/>
  <mergeCells count="16">
    <mergeCell ref="C2:D2"/>
    <mergeCell ref="E1:G1"/>
    <mergeCell ref="H1:J1"/>
    <mergeCell ref="E6:G6"/>
    <mergeCell ref="H6:J6"/>
    <mergeCell ref="H15:I15"/>
    <mergeCell ref="K6:M6"/>
    <mergeCell ref="N6:P6"/>
    <mergeCell ref="Q6:S6"/>
    <mergeCell ref="T1:V1"/>
    <mergeCell ref="T6:V6"/>
    <mergeCell ref="W1:Y1"/>
    <mergeCell ref="W6:Y6"/>
    <mergeCell ref="K1:M1"/>
    <mergeCell ref="N1:P1"/>
    <mergeCell ref="Q1:S1"/>
  </mergeCells>
  <printOptions/>
  <pageMargins left="0.7" right="0.7" top="0.75" bottom="0.75" header="0.3" footer="0.3"/>
  <pageSetup orientation="portrait" r:id="rId1"/>
  <ignoredErrors>
    <ignoredError sqref="H19:I19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Salgado</dc:creator>
  <cp:keywords/>
  <dc:description/>
  <cp:lastModifiedBy>bustamante</cp:lastModifiedBy>
  <cp:lastPrinted>2013-02-14T19:32:17Z</cp:lastPrinted>
  <dcterms:created xsi:type="dcterms:W3CDTF">2013-01-05T14:30:34Z</dcterms:created>
  <dcterms:modified xsi:type="dcterms:W3CDTF">2013-02-17T17:18:29Z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