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8800" windowHeight="16300" tabRatio="664" activeTab="1"/>
  </bookViews>
  <sheets>
    <sheet name="Fuentes_eje_central" sheetId="4" r:id="rId1"/>
    <sheet name="Fuentes_fuera_del_eje_central" sheetId="5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" i="5" l="1"/>
  <c r="J2" i="5"/>
  <c r="L2" i="5"/>
  <c r="M2" i="5"/>
  <c r="O2" i="5"/>
  <c r="P2" i="5"/>
  <c r="N2" i="5"/>
  <c r="Q2" i="5"/>
  <c r="R2" i="5"/>
  <c r="G2" i="5"/>
  <c r="H2" i="5"/>
  <c r="S2" i="5"/>
  <c r="Y2" i="5"/>
  <c r="U2" i="5"/>
  <c r="V2" i="5"/>
  <c r="W2" i="5"/>
  <c r="X2" i="5"/>
  <c r="T2" i="5"/>
  <c r="F2" i="4"/>
  <c r="G2" i="4"/>
  <c r="H2" i="4"/>
  <c r="I2" i="4"/>
  <c r="J2" i="4"/>
  <c r="AC2" i="5"/>
  <c r="I2" i="5"/>
  <c r="C2" i="5"/>
  <c r="D2" i="5"/>
  <c r="E2" i="5"/>
  <c r="F2" i="5"/>
  <c r="M2" i="4"/>
  <c r="N2" i="4"/>
  <c r="Z2" i="4"/>
  <c r="AA2" i="4"/>
  <c r="AB2" i="4"/>
  <c r="B2" i="4"/>
  <c r="C2" i="4"/>
  <c r="D2" i="4"/>
  <c r="E2" i="4"/>
  <c r="P2" i="4"/>
  <c r="Q2" i="4"/>
  <c r="R2" i="4"/>
  <c r="S2" i="4"/>
  <c r="T2" i="4"/>
  <c r="W2" i="4"/>
  <c r="X2" i="4"/>
  <c r="Y2" i="4"/>
  <c r="U2" i="4"/>
  <c r="V2" i="4"/>
</calcChain>
</file>

<file path=xl/sharedStrings.xml><?xml version="1.0" encoding="utf-8"?>
<sst xmlns="http://schemas.openxmlformats.org/spreadsheetml/2006/main" count="20" uniqueCount="18">
  <si>
    <t>Tiempo_ms</t>
  </si>
  <si>
    <t>La división de las 2 distancias</t>
  </si>
  <si>
    <t>La arcotangente del resultado</t>
  </si>
  <si>
    <t>Y el ángulo de esa arcotangente</t>
  </si>
  <si>
    <t>La suma de las distancias al cuadrado</t>
  </si>
  <si>
    <t>La raíz del resultado</t>
  </si>
  <si>
    <t>metros desde pared hacia oyente.</t>
  </si>
  <si>
    <t>metros hacia la pared</t>
  </si>
  <si>
    <t>RETARDO_REFLEXION_TRASERA_ms</t>
  </si>
  <si>
    <t>ATENUACION_REFLEXION_TRASERA_db</t>
  </si>
  <si>
    <t>RETARDO_REFLEXIONES_LATERALES_ms</t>
  </si>
  <si>
    <t>ATENUACION_REFLEXIONES_LATERALES_db</t>
  </si>
  <si>
    <t>PANORAMA_REFLEXIONES_LATERALES</t>
  </si>
  <si>
    <t>DISTANCIA_DESDE_OYENTE_m</t>
  </si>
  <si>
    <t>DISTANCIA_DESDE_EJE_CENTRAL_m</t>
  </si>
  <si>
    <t>PANORAMA_SEÑAL_ORIGINAL</t>
  </si>
  <si>
    <t>RETRASO_REFLEXION_TRASERA_ms</t>
  </si>
  <si>
    <t>PANORAMA_REFLEXION_TRASERA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</si>
</sst>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4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AB2"/>
  <sheetViews>
    <sheetView workbookViewId="0">
      <selection activeCell="A2" sqref="A2"/>
    </sheetView>
  </sheetViews>
  <sheetFormatPr baseColWidth="10" defaultRowHeight="15" x14ac:dyDescent="0"/>
  <cols>
    <col min="1" max="1" width="27.1640625" customWidth="1"/>
    <col min="2" max="4" width="10.83203125" hidden="1" customWidth="1"/>
    <col min="5" max="5" width="31.5" customWidth="1"/>
    <col min="6" max="9" width="10.83203125" hidden="1" customWidth="1"/>
    <col min="10" max="10" width="33.6640625" customWidth="1"/>
    <col min="11" max="12" width="10.83203125" hidden="1" customWidth="1"/>
    <col min="13" max="13" width="19" hidden="1" customWidth="1"/>
    <col min="14" max="21" width="10.83203125" hidden="1" customWidth="1"/>
    <col min="22" max="22" width="34.5" customWidth="1"/>
    <col min="23" max="24" width="10.83203125" hidden="1" customWidth="1"/>
    <col min="25" max="25" width="38" customWidth="1"/>
    <col min="26" max="27" width="0" hidden="1" customWidth="1"/>
    <col min="28" max="28" width="35.5" customWidth="1"/>
  </cols>
  <sheetData>
    <row r="1" spans="1:28" ht="15" customHeight="1">
      <c r="A1" t="s">
        <v>13</v>
      </c>
      <c r="E1" t="s">
        <v>8</v>
      </c>
      <c r="J1" t="s">
        <v>9</v>
      </c>
      <c r="V1" t="s">
        <v>10</v>
      </c>
      <c r="Y1" t="s">
        <v>11</v>
      </c>
      <c r="AB1" t="s">
        <v>12</v>
      </c>
    </row>
    <row r="2" spans="1:28" ht="32" customHeight="1">
      <c r="A2">
        <v>1</v>
      </c>
      <c r="B2">
        <f>A2*3</f>
        <v>3</v>
      </c>
      <c r="C2">
        <f>5-A2+5</f>
        <v>9</v>
      </c>
      <c r="D2">
        <f>C2*3</f>
        <v>27</v>
      </c>
      <c r="E2">
        <f>D2-B2</f>
        <v>24</v>
      </c>
      <c r="F2">
        <f>A2</f>
        <v>1</v>
      </c>
      <c r="G2">
        <f>5-F2</f>
        <v>4</v>
      </c>
      <c r="H2">
        <f>G2*2</f>
        <v>8</v>
      </c>
      <c r="I2">
        <f>LOG10(H2)</f>
        <v>0.90308998699194354</v>
      </c>
      <c r="J2">
        <f>I2*20</f>
        <v>18.061799739838872</v>
      </c>
      <c r="M2">
        <f>A2</f>
        <v>1</v>
      </c>
      <c r="N2">
        <f>M2/2</f>
        <v>0.5</v>
      </c>
      <c r="O2">
        <v>3</v>
      </c>
      <c r="P2">
        <f>N2^2</f>
        <v>0.25</v>
      </c>
      <c r="Q2">
        <f>O2^2</f>
        <v>9</v>
      </c>
      <c r="R2">
        <f>P2+Q2</f>
        <v>9.25</v>
      </c>
      <c r="S2">
        <f>SQRT(R2)</f>
        <v>3.0413812651491097</v>
      </c>
      <c r="T2">
        <f>S2*2</f>
        <v>6.0827625302982193</v>
      </c>
      <c r="U2">
        <f>T2*3</f>
        <v>18.248287590894659</v>
      </c>
      <c r="V2">
        <f>U2-M2*3</f>
        <v>15.248287590894659</v>
      </c>
      <c r="W2">
        <f>T2-M2</f>
        <v>5.0827625302982193</v>
      </c>
      <c r="X2">
        <f>LOG10(W2)</f>
        <v>0.70609981967904545</v>
      </c>
      <c r="Y2">
        <f>X2*20</f>
        <v>14.121996393580909</v>
      </c>
      <c r="Z2">
        <f>O2/N2</f>
        <v>6</v>
      </c>
      <c r="AA2">
        <f>DEGREES(ATAN(Z2))</f>
        <v>80.537677791974389</v>
      </c>
      <c r="AB2">
        <f>AA2*64/90</f>
        <v>57.271237540959568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FFCC"/>
  </sheetPr>
  <dimension ref="A1:AC2"/>
  <sheetViews>
    <sheetView tabSelected="1" workbookViewId="0">
      <selection activeCell="Y2" sqref="Y2"/>
    </sheetView>
  </sheetViews>
  <sheetFormatPr baseColWidth="10" defaultRowHeight="15" x14ac:dyDescent="0"/>
  <cols>
    <col min="1" max="1" width="30.5" customWidth="1"/>
    <col min="2" max="2" width="26.33203125" customWidth="1"/>
    <col min="3" max="3" width="31.1640625" hidden="1" customWidth="1"/>
    <col min="4" max="4" width="25.83203125" hidden="1" customWidth="1"/>
    <col min="5" max="5" width="26.33203125" hidden="1" customWidth="1"/>
    <col min="6" max="6" width="25.6640625" customWidth="1"/>
    <col min="7" max="7" width="31.5" hidden="1" customWidth="1"/>
    <col min="8" max="8" width="18" hidden="1" customWidth="1"/>
    <col min="9" max="10" width="10.83203125" hidden="1" customWidth="1"/>
    <col min="11" max="11" width="11.5" hidden="1" customWidth="1"/>
    <col min="12" max="16" width="10.83203125" hidden="1" customWidth="1"/>
    <col min="17" max="17" width="22.6640625" hidden="1" customWidth="1"/>
    <col min="18" max="18" width="32.1640625" hidden="1" customWidth="1"/>
    <col min="19" max="19" width="29.1640625" hidden="1" customWidth="1"/>
    <col min="20" max="20" width="30" customWidth="1"/>
    <col min="21" max="21" width="21.33203125" hidden="1" customWidth="1"/>
    <col min="22" max="22" width="12.5" hidden="1" customWidth="1"/>
    <col min="23" max="23" width="10.83203125" hidden="1" customWidth="1"/>
    <col min="24" max="24" width="29" customWidth="1"/>
    <col min="25" max="25" width="33.5" customWidth="1"/>
    <col min="26" max="26" width="23.33203125" customWidth="1"/>
    <col min="27" max="27" width="25.83203125" customWidth="1"/>
    <col min="28" max="28" width="10.83203125" customWidth="1"/>
    <col min="29" max="29" width="26.1640625" customWidth="1"/>
  </cols>
  <sheetData>
    <row r="1" spans="1:29">
      <c r="A1" t="s">
        <v>14</v>
      </c>
      <c r="B1" t="s">
        <v>13</v>
      </c>
      <c r="C1" t="s">
        <v>1</v>
      </c>
      <c r="D1" t="s">
        <v>2</v>
      </c>
      <c r="E1" t="s">
        <v>3</v>
      </c>
      <c r="F1" t="s">
        <v>15</v>
      </c>
      <c r="G1" t="s">
        <v>4</v>
      </c>
      <c r="H1" t="s">
        <v>5</v>
      </c>
      <c r="I1" t="s">
        <v>0</v>
      </c>
      <c r="P1" t="s">
        <v>7</v>
      </c>
      <c r="R1" t="s">
        <v>6</v>
      </c>
      <c r="T1" t="s">
        <v>16</v>
      </c>
      <c r="X1" t="s">
        <v>17</v>
      </c>
      <c r="Y1" t="s">
        <v>9</v>
      </c>
    </row>
    <row r="2" spans="1:29">
      <c r="A2">
        <v>1</v>
      </c>
      <c r="B2">
        <v>1</v>
      </c>
      <c r="C2">
        <f>A2/B2</f>
        <v>1</v>
      </c>
      <c r="D2">
        <f>ATAN(C2)</f>
        <v>0.78539816339744828</v>
      </c>
      <c r="E2">
        <f>DEGREES(D2)</f>
        <v>45</v>
      </c>
      <c r="F2">
        <f>64*E2/90</f>
        <v>32</v>
      </c>
      <c r="G2">
        <f>A2*A2+B2*B2</f>
        <v>2</v>
      </c>
      <c r="H2">
        <f>SQRT(G2)</f>
        <v>1.4142135623730951</v>
      </c>
      <c r="I2">
        <f>H2*3</f>
        <v>4.2426406871192857</v>
      </c>
      <c r="J2">
        <f>5-B2</f>
        <v>4</v>
      </c>
      <c r="K2">
        <f>A2</f>
        <v>1</v>
      </c>
      <c r="L2">
        <f>5+J2</f>
        <v>9</v>
      </c>
      <c r="M2">
        <f>J2*K2/L2</f>
        <v>0.44444444444444442</v>
      </c>
      <c r="N2">
        <f>A2-M2</f>
        <v>0.55555555555555558</v>
      </c>
      <c r="O2">
        <f>M2*M2+J2*J2</f>
        <v>16.197530864197532</v>
      </c>
      <c r="P2">
        <f>SQRT(O2)</f>
        <v>4.0246156169499629</v>
      </c>
      <c r="Q2">
        <f>N2*N2+5*5</f>
        <v>25.308641975308642</v>
      </c>
      <c r="R2">
        <f>SQRT(Q2)</f>
        <v>5.0307695211874535</v>
      </c>
      <c r="S2">
        <f>P2+R2-H2</f>
        <v>7.6411715757643224</v>
      </c>
      <c r="T2">
        <f>S2*3</f>
        <v>22.923514727292968</v>
      </c>
      <c r="U2">
        <f>N2/5</f>
        <v>0.11111111111111112</v>
      </c>
      <c r="V2">
        <f>ATAN(U2)</f>
        <v>0.11065722117389565</v>
      </c>
      <c r="W2">
        <f>DEGREES(V2)</f>
        <v>6.3401917459099097</v>
      </c>
      <c r="X2">
        <f>W2*64/90</f>
        <v>4.5085807970914917</v>
      </c>
      <c r="Y2">
        <f>LOG10(S2)*20</f>
        <v>17.663199029841678</v>
      </c>
      <c r="AC2">
        <f>AB2*20</f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Fuentes_eje_central</vt:lpstr>
      <vt:lpstr>Fuentes_fuera_del_eje_central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enjoyallparties</cp:lastModifiedBy>
  <dcterms:created xsi:type="dcterms:W3CDTF">2014-03-26T20:36:52Z</dcterms:created>
  <dcterms:modified xsi:type="dcterms:W3CDTF">2014-04-06T19:04:27Z</dcterms:modified>
</cp:coreProperties>
</file>